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Summary" state="visible" r:id="rId5"/>
    <sheet sheetId="3" name="CIS Controls mapping" state="visible" r:id="rId6"/>
    <sheet sheetId="4" name="Cyber Essentials to CIS" state="visible" r:id="rId7"/>
    <sheet sheetId="5" name="Beyond Cyber Essentials" state="visible" r:id="rId8"/>
    <sheet sheetId="6" name="Implementation groups" state="visible" r:id="rId9"/>
  </sheets>
  <definedNames>
    <definedName name="_xlnm.Print_Titles" localSheetId="2">'CIS Controls mapping'!$4:$4</definedName>
    <definedName name="_xlnm.Print_Titles" localSheetId="3">'Cyber Essentials to CIS'!$4:$4</definedName>
    <definedName name="_xlnm.Print_Titles" localSheetId="4">'Beyond Cyber Essentials'!$4:$4</definedName>
    <definedName name="_xlnm.Print_Titles" localSheetId="5">'Implementation groups'!$4:$4</definedName>
  </definedNames>
  <calcPr calcId="171027" fullCalcOnLoad="1"/>
</workbook>
</file>

<file path=xl/sharedStrings.xml><?xml version="1.0" encoding="utf-8"?>
<sst xmlns="http://schemas.openxmlformats.org/spreadsheetml/2006/main" count="243" uniqueCount="205">
  <si>
    <t>CIS Controls v8.1 mapping to Cyber Essentials and ISO 27001</t>
  </si>
  <si>
    <t>Sovereign Secure Ltd  |  Version: October 2026  |  Free to use and adapt within your organisation</t>
  </si>
  <si>
    <t>What this is</t>
  </si>
  <si>
    <t>A working spreadsheet that maps the 18 CIS Critical Security Controls (version 8.1, June 2024) to the closest ISO/IEC 27001:2022 Annex A controls and to the five Cyber Essentials controls, with columns to record your target implementation group, status, evidence and owner for each Control. It matches the tables on our CIS Controls guide.</t>
  </si>
  <si>
    <t>Read the guide</t>
  </si>
  <si>
    <t>https://sovereignsecure.co.uk/cis-controls/</t>
  </si>
  <si>
    <t>What is in this workbook</t>
  </si>
  <si>
    <t>Summary</t>
  </si>
  <si>
    <t>Live counts of your Controls by status, overall and by the implementation group where each Control starts. It updates as you fill in the mapping sheet.</t>
  </si>
  <si>
    <t>CIS Controls mapping</t>
  </si>
  <si>
    <t>All 18 Controls with their official names, what each means in practice, the implementation group where its first Safeguard appears, the closest ISO 27001:2022 Annex A controls and the related Cyber Essentials controls, plus columns for you to fill in.</t>
  </si>
  <si>
    <t>Cyber Essentials to CIS</t>
  </si>
  <si>
    <t>The five Cyber Essentials controls, the main CIS Controls behind each and where CIS goes further.</t>
  </si>
  <si>
    <t>Beyond Cyber Essentials</t>
  </si>
  <si>
    <t>The six IG1 areas that Cyber Essentials does not require.</t>
  </si>
  <si>
    <t>Implementation groups</t>
  </si>
  <si>
    <t>The three implementation groups (IG1 56 Safeguards, IG2 74 more, IG3 the final 23) and the organisations each is designed for.</t>
  </si>
  <si>
    <t>How to use it</t>
  </si>
  <si>
    <t>Step 1</t>
  </si>
  <si>
    <t>Pick the implementation group that matches your risk and resources. CIS describes IG1 as essential cyber hygiene and says every organisation should start there.</t>
  </si>
  <si>
    <t>Step 2</t>
  </si>
  <si>
    <t>On the CIS Controls mapping sheet, set a target group for each Control and rate it Implemented, Partly implemented, Not implemented or Not applicable.</t>
  </si>
  <si>
    <t>Step 3</t>
  </si>
  <si>
    <t>Name the evidence for each rating, such as a device inventory, a patch report or a backup restore test, and give each gap an owner and a target date.</t>
  </si>
  <si>
    <t>Step 4</t>
  </si>
  <si>
    <t>For Safeguard-level detail, use the official CIS Controls v8.1 download and the CIS CSAT self-assessment tool from cisecurity.org. This workbook works at Control level.</t>
  </si>
  <si>
    <t>Example</t>
  </si>
  <si>
    <t>Control 11, Target IG: IG1, Status: Partly implemented, Evidence: nightly cloud backup, no isolated copy, Owner: IT manager, Target date: 31/12/2026.</t>
  </si>
  <si>
    <t>Important</t>
  </si>
  <si>
    <t>The ISO 27001 and Cyber Essentials columns are our indicative mapping, not an official CIS crosswalk. Check the Annex A column against your own Statement of Applicability, and the Cyber Essentials column against the current NCSC requirements for IT infrastructure.</t>
  </si>
  <si>
    <t>There is no CIS certificate. Completing this workbook does not certify you against any scheme; Cyber Essentials and ISO 27001 certificates can only be issued by a certification body after an assessment or audit.</t>
  </si>
  <si>
    <t>This workbook does not reproduce the CIS Controls. Control names are given for reference; the official document is free from the Center for Internet Security at cisecurity.org/controls.</t>
  </si>
  <si>
    <t>Free to use and adapt within your organisation.</t>
  </si>
  <si>
    <t>Get help</t>
  </si>
  <si>
    <t>Enquiry form</t>
  </si>
  <si>
    <t>Use the enquiry form on our CIS Controls guide</t>
  </si>
  <si>
    <t>Phone</t>
  </si>
  <si>
    <t>+44 161 523 5276</t>
  </si>
  <si>
    <t>Email</t>
  </si>
  <si>
    <t>contactus@sovereignsecure.co.uk</t>
  </si>
  <si>
    <t>Website</t>
  </si>
  <si>
    <t>sovereignsecure.co.uk</t>
  </si>
  <si>
    <t>About Sovereign Secure</t>
  </si>
  <si>
    <t>Sovereign Secure Ltd is an IASME-licensed Cyber Essentials certification body, ISO 27001 certified with ISO 27001 consultancy (certification audits by our partner certification body, MQA International), and a PCI SSC Qualified Security Assessor company. Our penetration testing and vulnerability scanning provide independent evidence for Controls 7 and 18. Companies House 08334453. 16 Whalley Road, Accrington, Lancashire, BB5 1AA.</t>
  </si>
  <si>
    <t>Sovereign Secure Ltd  |  CIS Controls mapping  |  Version: October 2026  |  These figures update automatically as you fill in the mapping sheet</t>
  </si>
  <si>
    <t>Controls by status</t>
  </si>
  <si>
    <t>Status</t>
  </si>
  <si>
    <t>All Controls</t>
  </si>
  <si>
    <t>Start at IG1</t>
  </si>
  <si>
    <t>Start at IG2</t>
  </si>
  <si>
    <t>Not implemented</t>
  </si>
  <si>
    <t>Partly implemented</t>
  </si>
  <si>
    <t>Implemented</t>
  </si>
  <si>
    <t>Not applicable</t>
  </si>
  <si>
    <t>Not yet rated</t>
  </si>
  <si>
    <t>Total Controls</t>
  </si>
  <si>
    <t>Progress</t>
  </si>
  <si>
    <t>Implemented, as a share of applicable Controls</t>
  </si>
  <si>
    <t>Implemented or partly implemented</t>
  </si>
  <si>
    <t>Do not type in this sheet: every figure is a formula. Fifteen of the 18 Controls start at IG1; Controls 13, 16 and 18 start at IG2.</t>
  </si>
  <si>
    <t>CIS Controls v8.1 mapped to ISO 27001 and Cyber Essentials</t>
  </si>
  <si>
    <t>Sovereign Secure Ltd  |  Version: October 2026  |  Red headings are yours to fill in. The ISO 27001 and Cyber Essentials columns are an indicative mapping, not an official CIS crosswalk.</t>
  </si>
  <si>
    <t>No.</t>
  </si>
  <si>
    <t>CIS Control (official name)</t>
  </si>
  <si>
    <t>What it means in practice</t>
  </si>
  <si>
    <t>First IG</t>
  </si>
  <si>
    <t>Closest ISO 27001:2022 Annex A</t>
  </si>
  <si>
    <t>Related Cyber Essentials control</t>
  </si>
  <si>
    <t>Your target IG</t>
  </si>
  <si>
    <t>Evidence</t>
  </si>
  <si>
    <t>Owner</t>
  </si>
  <si>
    <t>Target date</t>
  </si>
  <si>
    <t>Notes</t>
  </si>
  <si>
    <t>1</t>
  </si>
  <si>
    <t>Inventory and Control of Enterprise Assets</t>
  </si>
  <si>
    <t>Know every device that connects: laptops, servers, phones, network kit, cloud instances</t>
  </si>
  <si>
    <t>IG1</t>
  </si>
  <si>
    <t>5.9</t>
  </si>
  <si>
    <t>No separate control; the certification scope lists the devices covered</t>
  </si>
  <si>
    <t>2</t>
  </si>
  <si>
    <t>Inventory and Control of Software Assets</t>
  </si>
  <si>
    <t>Know what software runs, and allow only authorised, supported software</t>
  </si>
  <si>
    <t>5.9, 8.19</t>
  </si>
  <si>
    <t>Security update management</t>
  </si>
  <si>
    <t>3</t>
  </si>
  <si>
    <t>Data Protection</t>
  </si>
  <si>
    <t>Inventory, classify, retain and securely dispose of data; encrypt data on end-user devices</t>
  </si>
  <si>
    <t>5.12, 8.10, 8.24</t>
  </si>
  <si>
    <t>Not required by Cyber Essentials</t>
  </si>
  <si>
    <t>4</t>
  </si>
  <si>
    <t>Secure Configuration of Enterprise Assets and Software</t>
  </si>
  <si>
    <t>Hardened builds, default accounts managed, firewalls on servers and end-user devices, automatic screen locking</t>
  </si>
  <si>
    <t>8.9</t>
  </si>
  <si>
    <t>Firewalls; Secure configuration</t>
  </si>
  <si>
    <t>5</t>
  </si>
  <si>
    <t>Account Management</t>
  </si>
  <si>
    <t>Inventory of accounts, unique passwords, dormant accounts disabled, admin rights only on dedicated admin accounts</t>
  </si>
  <si>
    <t>5.16, 5.17, 5.18</t>
  </si>
  <si>
    <t>Secure configuration; User access control</t>
  </si>
  <si>
    <t>6</t>
  </si>
  <si>
    <t>Access Control Management</t>
  </si>
  <si>
    <t>Processes to grant and revoke access; MFA on externally exposed applications, remote network access and admin access</t>
  </si>
  <si>
    <t>5.15, 8.2, 8.5</t>
  </si>
  <si>
    <t>User access control</t>
  </si>
  <si>
    <t>7</t>
  </si>
  <si>
    <t>Continuous Vulnerability Management</t>
  </si>
  <si>
    <t>A vulnerability and remediation process, automated patching, then automated scanning from IG2</t>
  </si>
  <si>
    <t>8.8</t>
  </si>
  <si>
    <t>8</t>
  </si>
  <si>
    <t>Audit Log Management</t>
  </si>
  <si>
    <t>Collect and keep logs so attacks can be detected and investigated</t>
  </si>
  <si>
    <t>8.15, 8.17</t>
  </si>
  <si>
    <t>9</t>
  </si>
  <si>
    <t>Email and Web Browser Protections</t>
  </si>
  <si>
    <t>Supported browsers and email clients only, DNS filtering, then attachment and URL filtering</t>
  </si>
  <si>
    <t>8.7, 8.23</t>
  </si>
  <si>
    <t>Malware protection</t>
  </si>
  <si>
    <t>10</t>
  </si>
  <si>
    <t>Malware Defenses</t>
  </si>
  <si>
    <t>Anti-malware on every asset with automatic updates; autorun disabled for removable media</t>
  </si>
  <si>
    <t>8.7</t>
  </si>
  <si>
    <t>11</t>
  </si>
  <si>
    <t>Data Recovery</t>
  </si>
  <si>
    <t>Automated backups, protected recovery data and an isolated copy; recovery testing from IG2</t>
  </si>
  <si>
    <t>8.13</t>
  </si>
  <si>
    <t>Not required by Cyber Essentials (backups are recommended, not required)</t>
  </si>
  <si>
    <t>12</t>
  </si>
  <si>
    <t>Network Infrastructure Management</t>
  </si>
  <si>
    <t>Network devices kept up to date, then secure architecture and secure administration</t>
  </si>
  <si>
    <t>8.20, 8.21</t>
  </si>
  <si>
    <t>Firewalls</t>
  </si>
  <si>
    <t>13</t>
  </si>
  <si>
    <t>Network Monitoring and Defense</t>
  </si>
  <si>
    <t>Centralised alerting, intrusion detection, network filtering and segmentation</t>
  </si>
  <si>
    <t>IG2</t>
  </si>
  <si>
    <t>8.16, 8.22</t>
  </si>
  <si>
    <t>No direct equivalent</t>
  </si>
  <si>
    <t>14</t>
  </si>
  <si>
    <t>Security Awareness and Skills Training</t>
  </si>
  <si>
    <t>Train staff to spot social engineering, handle data and report incidents</t>
  </si>
  <si>
    <t>6.3</t>
  </si>
  <si>
    <t>15</t>
  </si>
  <si>
    <t>Service Provider Management</t>
  </si>
  <si>
    <t>Inventory of service providers, then security requirements in contracts and ongoing review</t>
  </si>
  <si>
    <t>5.19 to 5.22</t>
  </si>
  <si>
    <t>16</t>
  </si>
  <si>
    <t>Application Software Security</t>
  </si>
  <si>
    <t>Secure development process, third-party component management, code review and application testing</t>
  </si>
  <si>
    <t>8.25 to 8.29</t>
  </si>
  <si>
    <t>17</t>
  </si>
  <si>
    <t>Incident Response Management</t>
  </si>
  <si>
    <t>Named incident handlers, contact details and a reporting process, then a full response plan</t>
  </si>
  <si>
    <t>5.24 to 5.28</t>
  </si>
  <si>
    <t>18</t>
  </si>
  <si>
    <t>Penetration Testing</t>
  </si>
  <si>
    <t>A testing programme, external tests and remediation, then internal tests at IG3</t>
  </si>
  <si>
    <t>8.8, 8.29</t>
  </si>
  <si>
    <t>Cyber Essentials controls mapped to the CIS Controls</t>
  </si>
  <si>
    <t>Sovereign Secure Ltd  |  Version: October 2026  |  The five Cyber Essentials controls sit almost entirely inside CIS IG1</t>
  </si>
  <si>
    <t>Cyber Essentials control</t>
  </si>
  <si>
    <t>Main CIS Controls</t>
  </si>
  <si>
    <t>Where CIS goes further</t>
  </si>
  <si>
    <t>4, 12</t>
  </si>
  <si>
    <t>Network monitoring, filtering and segmentation (Control 13, from IG2)</t>
  </si>
  <si>
    <t>Secure configuration</t>
  </si>
  <si>
    <t>4, 5</t>
  </si>
  <si>
    <t>A documented secure configuration process; automatic session locking after a set idle time</t>
  </si>
  <si>
    <t>7, 2</t>
  </si>
  <si>
    <t>A written vulnerability management and remediation process at IG1; automated internal and external scanning at IG2</t>
  </si>
  <si>
    <t>5, 6</t>
  </si>
  <si>
    <t>An inventory of all accounts, validated at least quarterly, at IG1; centralised account and access management at IG2</t>
  </si>
  <si>
    <t>10, 9</t>
  </si>
  <si>
    <t>DNS filtering and supported browsers and email clients (Control 9)</t>
  </si>
  <si>
    <t>Cyber Essentials is more prescriptive in places. Under the current NCSC requirements (v3.3), high-risk and critical updates must be installed within 14 days, where CIS asks for automated patching monthly or more often, and MFA must be switched on for every cloud service that offers it. Cyber Essentials also gives you an independently assessed certificate, which CIS does not.</t>
  </si>
  <si>
    <t>IG1 areas beyond Cyber Essentials</t>
  </si>
  <si>
    <t>Sovereign Secure Ltd  |  Version: October 2026  |  A sensible order: certify to Cyber Essentials first, then close these IG1 gaps</t>
  </si>
  <si>
    <t>CIS Control</t>
  </si>
  <si>
    <t>Area</t>
  </si>
  <si>
    <t>What IG1 asks for that Cyber Essentials does not require</t>
  </si>
  <si>
    <t>Data protection</t>
  </si>
  <si>
    <t>A data inventory, retention and secure disposal</t>
  </si>
  <si>
    <t>Audit logs</t>
  </si>
  <si>
    <t>Collecting and keeping logs at all</t>
  </si>
  <si>
    <t>Data recovery</t>
  </si>
  <si>
    <t>Backups, with an isolated copy. Cyber Essentials recommends backups but does not require them</t>
  </si>
  <si>
    <t>Awareness training</t>
  </si>
  <si>
    <t>Staff trained to spot social engineering, handle data and report incidents</t>
  </si>
  <si>
    <t>Service providers</t>
  </si>
  <si>
    <t>Knowing who your suppliers are</t>
  </si>
  <si>
    <t>Incident response</t>
  </si>
  <si>
    <t>Named people and a reporting process</t>
  </si>
  <si>
    <t>CIS implementation groups (IG1, IG2 and IG3)</t>
  </si>
  <si>
    <t>Sovereign Secure Ltd  |  Version: October 2026  |  Groups are cumulative: IG2 includes IG1, and IG3 includes both</t>
  </si>
  <si>
    <t>Group</t>
  </si>
  <si>
    <t>Safeguards added</t>
  </si>
  <si>
    <t>Total</t>
  </si>
  <si>
    <t>Typical organisation, as CIS describes it</t>
  </si>
  <si>
    <t>Examples of what it adds</t>
  </si>
  <si>
    <t>Small to medium-sized, limited IT and security expertise, low tolerance for downtime, mainly employee and financial data</t>
  </si>
  <si>
    <t>Asset and software inventories, secure configuration, patching, MFA, anti-malware, backups, awareness training, an incident contact process</t>
  </si>
  <si>
    <t>Staff responsible for managing IT, several departments with different risk profiles, regulatory obligations, sensitive client data</t>
  </si>
  <si>
    <t>Automated vulnerability scanning, centralised logging, tested data recovery, secure development, an external penetration testing programme</t>
  </si>
  <si>
    <t>IG3</t>
  </si>
  <si>
    <t>Security specialists on staff, sensitive data under regulatory oversight, attacks that could harm the public</t>
  </si>
  <si>
    <t>Data loss prevention, threat modelling, internal penetration tests, validation of security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</si>
</sst>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102838"/>
      <sz val="18"/>
      <name val="Calibri"/>
    </font>
    <font>
      <color rgb="FF5B6670"/>
      <sz val="10"/>
      <name val="Calibri"/>
    </font>
    <font>
      <b/>
      <color rgb="FF102838"/>
      <sz val="11"/>
      <name val="Calibri"/>
    </font>
    <font>
      <color rgb="FF1F2933"/>
      <sz val="10.5"/>
      <name val="Calibri"/>
    </font>
    <font>
      <b/>
      <color rgb="FF102838"/>
      <sz val="10"/>
      <name val="Calibri"/>
    </font>
    <font>
      <u/>
      <color rgb="FF102838"/>
      <sz val="10"/>
      <name val="Calibri"/>
    </font>
    <font>
      <color rgb="FF1F2933"/>
      <sz val="10"/>
      <name val="Calibri"/>
    </font>
    <font>
      <b/>
      <color rgb="FFFFFFFF"/>
      <sz val="10"/>
      <name val="Calibri"/>
    </font>
    <font>
      <i/>
      <color rgb="FF5B6670"/>
      <sz val="9.5"/>
      <name val="Calibri"/>
    </font>
  </fonts>
  <fills count="6">
    <fill>
      <patternFill patternType="none"/>
    </fill>
    <fill>
      <patternFill patternType="gray125"/>
    </fill>
    <fill>
      <patternFill patternType="solid">
        <fgColor rgb="FFF4F3EF"/>
      </patternFill>
    </fill>
    <fill>
      <patternFill patternType="solid">
        <fgColor rgb="FF102838"/>
      </patternFill>
    </fill>
    <fill>
      <patternFill patternType="solid">
        <fgColor rgb="FFE02840"/>
      </patternFill>
    </fill>
    <fill>
      <patternFill patternType="solid">
        <fgColor rgb="FFFFFFFF"/>
      </patternFill>
    </fill>
  </fills>
  <borders count="4">
    <border>
      <left/>
      <right/>
      <top/>
      <bottom/>
      <diagonal/>
    </border>
    <border>
      <left/>
      <right/>
      <top/>
      <bottom style="thick">
        <color rgb="FFE02840"/>
      </bottom>
      <diagonal/>
    </border>
    <border>
      <left style="thick">
        <color rgb="FFE02840"/>
      </left>
      <right/>
      <top/>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29">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2" borderId="2" xfId="0" applyFont="1" applyFill="1" applyBorder="1" applyAlignment="1">
      <alignment vertical="center"/>
    </xf>
    <xf numFmtId="0" fontId="4" fillId="0" borderId="0" xfId="0" applyFont="1" applyAlignment="1">
      <alignmen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7" fillId="2" borderId="3" xfId="0" applyFont="1" applyFill="1" applyBorder="1" applyAlignment="1">
      <alignment vertical="top" wrapText="1"/>
    </xf>
    <xf numFmtId="0" fontId="2" fillId="0" borderId="0" xfId="0" applyFont="1" applyAlignment="1">
      <alignment vertical="center" wrapText="1"/>
    </xf>
    <xf numFmtId="0" fontId="8" fillId="3"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5" fillId="2" borderId="3" xfId="0" applyFont="1" applyFill="1" applyBorder="1" applyAlignment="1">
      <alignment vertical="top" wrapText="1"/>
    </xf>
    <xf numFmtId="0" fontId="7"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9" fontId="5" fillId="0" borderId="3" xfId="0" applyNumberFormat="1" applyFont="1" applyBorder="1" applyAlignment="1">
      <alignment horizontal="center" vertical="center" wrapText="1"/>
    </xf>
    <xf numFmtId="0" fontId="9" fillId="0" borderId="0" xfId="0" applyFont="1" applyAlignment="1">
      <alignment vertical="top" wrapText="1"/>
    </xf>
    <xf numFmtId="0" fontId="8" fillId="4" borderId="3" xfId="0" applyFont="1" applyFill="1" applyBorder="1" applyAlignment="1">
      <alignment horizontal="left" vertical="center" wrapText="1"/>
    </xf>
    <xf numFmtId="0" fontId="5" fillId="5" borderId="3" xfId="0" applyFont="1" applyFill="1" applyBorder="1" applyAlignment="1">
      <alignment horizontal="center" vertical="top"/>
    </xf>
    <xf numFmtId="0" fontId="7" fillId="5" borderId="3" xfId="0" applyFont="1" applyFill="1" applyBorder="1" applyAlignment="1">
      <alignment vertical="top" wrapText="1"/>
    </xf>
    <xf numFmtId="0" fontId="7" fillId="5" borderId="3" xfId="0" applyFont="1" applyFill="1" applyBorder="1" applyAlignment="1">
      <alignment horizontal="center" vertical="top" wrapText="1"/>
    </xf>
    <xf numFmtId="164" fontId="7" fillId="5" borderId="3" xfId="0" applyNumberFormat="1" applyFont="1" applyFill="1" applyBorder="1" applyAlignment="1">
      <alignment horizontal="left" vertical="top" wrapText="1"/>
    </xf>
    <xf numFmtId="0" fontId="5" fillId="2" borderId="3" xfId="0" applyFont="1" applyFill="1" applyBorder="1" applyAlignment="1">
      <alignment horizontal="center" vertical="top"/>
    </xf>
    <xf numFmtId="0" fontId="7" fillId="2" borderId="3" xfId="0" applyFont="1" applyFill="1" applyBorder="1" applyAlignment="1">
      <alignment horizontal="center" vertical="top" wrapText="1"/>
    </xf>
    <xf numFmtId="164" fontId="7" fillId="2" borderId="3" xfId="0" applyNumberFormat="1" applyFont="1" applyFill="1" applyBorder="1" applyAlignment="1">
      <alignment horizontal="left" vertical="top" wrapText="1"/>
    </xf>
    <xf numFmtId="0" fontId="5" fillId="5" borderId="3" xfId="0" applyFont="1" applyFill="1" applyBorder="1" applyAlignment="1">
      <alignment vertical="top" wrapText="1"/>
    </xf>
    <xf numFmtId="0" fontId="7" fillId="0" borderId="0" xfId="0" applyFont="1" applyAlignment="1">
      <alignment vertical="top" wrapText="1"/>
    </xf>
    <xf numFmtId="0" fontId="5" fillId="5" borderId="3" xfId="0" applyFont="1" applyFill="1" applyBorder="1" applyAlignment="1">
      <alignment horizontal="center" vertical="top" wrapText="1"/>
    </xf>
    <xf numFmtId="0" fontId="5" fillId="2" borderId="3" xfId="0" applyFont="1" applyFill="1" applyBorder="1" applyAlignment="1">
      <alignment horizontal="center" vertical="top" wrapText="1"/>
    </xf>
  </cellXfs>
  <cellStyles count="1">
    <cellStyle name="Normal" xfId="0" builtinId="0"/>
  </cellStyles>
  <dxfs count="4">
    <dxf>
      <font>
        <color rgb="FF1E5631"/>
      </font>
      <fill>
        <patternFill patternType="solid">
          <bgColor rgb="FFDDEFD9"/>
        </patternFill>
      </fill>
    </dxf>
    <dxf>
      <font>
        <color rgb="FF7F6000"/>
      </font>
      <fill>
        <patternFill patternType="solid">
          <bgColor rgb="FFFFF2CC"/>
        </patternFill>
      </fill>
    </dxf>
    <dxf>
      <font>
        <color rgb="FFB0172F"/>
      </font>
      <fill>
        <patternFill patternType="solid">
          <bgColor rgb="FFFCE4E8"/>
        </patternFill>
      </fill>
    </dxf>
    <dxf>
      <font>
        <color rgb="FF5B6670"/>
      </font>
      <fill>
        <patternFill patternType="solid">
          <bgColor rgb="FFE9E9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45000</xdr:colOff>
      <xdr:row>0</xdr:row>
      <xdr:rowOff>104000</xdr:rowOff>
    </xdr:from>
    <xdr:ext cx="1809750" cy="4762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cis-controls/" TargetMode="External"/><Relationship Id="rId2" Type="http://schemas.openxmlformats.org/officeDocument/2006/relationships/hyperlink" Target="https://sovereignsecure.co.uk/cis-controls/#enquire" TargetMode="External"/><Relationship Id="rId3" Type="http://schemas.openxmlformats.org/officeDocument/2006/relationships/hyperlink" Target="mailto:contactus@sovereignsecure.co.uk" TargetMode="External"/><Relationship Id="rId4" Type="http://schemas.openxmlformats.org/officeDocument/2006/relationships/hyperlink" Target="http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A1:B34"/>
  <sheetViews>
    <sheetView workbookViewId="0" showGridLines="0"/>
  </sheetViews>
  <sheetFormatPr defaultRowHeight="15" outlineLevelRow="0" outlineLevelCol="0" x14ac:dyDescent="55"/>
  <cols>
    <col min="1" max="1" width="30" customWidth="1"/>
    <col min="2" max="2" width="100" customWidth="1"/>
  </cols>
  <sheetData>
    <row r="1" ht="52" customHeight="1" x14ac:dyDescent="0.25"/>
    <row r="2" ht="32" customHeight="1" spans="1:2" x14ac:dyDescent="0.25">
      <c r="A2" s="1" t="s">
        <v>0</v>
      </c>
      <c r="B2" s="1"/>
    </row>
    <row r="3" ht="18" customHeight="1" spans="1:2" x14ac:dyDescent="0.25">
      <c r="A3" s="2" t="s">
        <v>1</v>
      </c>
      <c r="B3" s="2"/>
    </row>
    <row r="5" ht="20" customHeight="1" spans="1:2" x14ac:dyDescent="0.25">
      <c r="A5" s="3" t="s">
        <v>2</v>
      </c>
      <c r="B5" s="3"/>
    </row>
    <row r="6" ht="45.5" customHeight="1" spans="1:2" x14ac:dyDescent="0.25">
      <c r="A6" s="4" t="s">
        <v>3</v>
      </c>
      <c r="B6" s="4"/>
    </row>
    <row r="7" ht="18.5" customHeight="1" spans="1:2" x14ac:dyDescent="0.25">
      <c r="A7" s="5" t="s">
        <v>4</v>
      </c>
      <c r="B7" s="6" t="s">
        <v>5</v>
      </c>
    </row>
    <row r="9" ht="20" customHeight="1" spans="1:2" x14ac:dyDescent="0.25">
      <c r="A9" s="3" t="s">
        <v>6</v>
      </c>
      <c r="B9" s="3"/>
    </row>
    <row r="10" ht="32" customHeight="1" spans="1:2" x14ac:dyDescent="0.25">
      <c r="A10" s="5" t="s">
        <v>7</v>
      </c>
      <c r="B10" s="7" t="s">
        <v>8</v>
      </c>
    </row>
    <row r="11" ht="45.5" customHeight="1" spans="1:2" x14ac:dyDescent="0.25">
      <c r="A11" s="5" t="s">
        <v>9</v>
      </c>
      <c r="B11" s="7" t="s">
        <v>10</v>
      </c>
    </row>
    <row r="12" ht="18.5" customHeight="1" spans="1:2" x14ac:dyDescent="0.25">
      <c r="A12" s="5" t="s">
        <v>11</v>
      </c>
      <c r="B12" s="7" t="s">
        <v>12</v>
      </c>
    </row>
    <row r="13" ht="18.5" customHeight="1" spans="1:2" x14ac:dyDescent="0.25">
      <c r="A13" s="5" t="s">
        <v>13</v>
      </c>
      <c r="B13" s="7" t="s">
        <v>14</v>
      </c>
    </row>
    <row r="14" ht="32" customHeight="1" spans="1:2" x14ac:dyDescent="0.25">
      <c r="A14" s="5" t="s">
        <v>15</v>
      </c>
      <c r="B14" s="7" t="s">
        <v>16</v>
      </c>
    </row>
    <row r="16" ht="20" customHeight="1" spans="1:2" x14ac:dyDescent="0.25">
      <c r="A16" s="3" t="s">
        <v>17</v>
      </c>
      <c r="B16" s="3"/>
    </row>
    <row r="17" ht="32" customHeight="1" spans="1:2" x14ac:dyDescent="0.25">
      <c r="A17" s="5" t="s">
        <v>18</v>
      </c>
      <c r="B17" s="7" t="s">
        <v>19</v>
      </c>
    </row>
    <row r="18" ht="32" customHeight="1" spans="1:2" x14ac:dyDescent="0.25">
      <c r="A18" s="5" t="s">
        <v>20</v>
      </c>
      <c r="B18" s="7" t="s">
        <v>21</v>
      </c>
    </row>
    <row r="19" ht="32" customHeight="1" spans="1:2" x14ac:dyDescent="0.25">
      <c r="A19" s="5" t="s">
        <v>22</v>
      </c>
      <c r="B19" s="7" t="s">
        <v>23</v>
      </c>
    </row>
    <row r="20" ht="32" customHeight="1" spans="1:2" x14ac:dyDescent="0.25">
      <c r="A20" s="5" t="s">
        <v>24</v>
      </c>
      <c r="B20" s="7" t="s">
        <v>25</v>
      </c>
    </row>
    <row r="21" ht="32" customHeight="1" spans="1:2" x14ac:dyDescent="0.25">
      <c r="A21" s="5" t="s">
        <v>26</v>
      </c>
      <c r="B21" s="8" t="s">
        <v>27</v>
      </c>
    </row>
    <row r="23" ht="20" customHeight="1" spans="1:2" x14ac:dyDescent="0.25">
      <c r="A23" s="3" t="s">
        <v>28</v>
      </c>
      <c r="B23" s="3"/>
    </row>
    <row r="24" ht="32" customHeight="1" spans="1:2" x14ac:dyDescent="0.25">
      <c r="A24" s="4" t="s">
        <v>29</v>
      </c>
      <c r="B24" s="4"/>
    </row>
    <row r="25" ht="32" customHeight="1" spans="1:2" x14ac:dyDescent="0.25">
      <c r="A25" s="4" t="s">
        <v>30</v>
      </c>
      <c r="B25" s="4"/>
    </row>
    <row r="26" ht="32" customHeight="1" spans="1:2" x14ac:dyDescent="0.25">
      <c r="A26" s="4" t="s">
        <v>31</v>
      </c>
      <c r="B26" s="4"/>
    </row>
    <row r="27" ht="18.5" customHeight="1" spans="1:2" x14ac:dyDescent="0.25">
      <c r="A27" s="4" t="s">
        <v>32</v>
      </c>
      <c r="B27" s="4"/>
    </row>
    <row r="29" ht="20" customHeight="1" spans="1:2" x14ac:dyDescent="0.25">
      <c r="A29" s="3" t="s">
        <v>33</v>
      </c>
      <c r="B29" s="3"/>
    </row>
    <row r="30" ht="18.5" customHeight="1" spans="1:2" x14ac:dyDescent="0.25">
      <c r="A30" s="5" t="s">
        <v>34</v>
      </c>
      <c r="B30" s="6" t="s">
        <v>35</v>
      </c>
    </row>
    <row r="31" ht="18.5" customHeight="1" spans="1:2" x14ac:dyDescent="0.25">
      <c r="A31" s="5" t="s">
        <v>36</v>
      </c>
      <c r="B31" s="7" t="s">
        <v>37</v>
      </c>
    </row>
    <row r="32" ht="18.5" customHeight="1" spans="1:2" x14ac:dyDescent="0.25">
      <c r="A32" s="5" t="s">
        <v>38</v>
      </c>
      <c r="B32" s="6" t="s">
        <v>39</v>
      </c>
    </row>
    <row r="33" ht="18.5" customHeight="1" spans="1:2" x14ac:dyDescent="0.25">
      <c r="A33" s="5" t="s">
        <v>40</v>
      </c>
      <c r="B33" s="6" t="s">
        <v>41</v>
      </c>
    </row>
    <row r="34" ht="59" customHeight="1" spans="1:2" x14ac:dyDescent="0.25">
      <c r="A34" s="5" t="s">
        <v>42</v>
      </c>
      <c r="B34" s="7" t="s">
        <v>43</v>
      </c>
    </row>
  </sheetData>
  <mergeCells count="12">
    <mergeCell ref="A2:B2"/>
    <mergeCell ref="A3:B3"/>
    <mergeCell ref="A5:B5"/>
    <mergeCell ref="A6:B6"/>
    <mergeCell ref="A9:B9"/>
    <mergeCell ref="A16:B16"/>
    <mergeCell ref="A23:B23"/>
    <mergeCell ref="A24:B24"/>
    <mergeCell ref="A25:B25"/>
    <mergeCell ref="A26:B26"/>
    <mergeCell ref="A27:B27"/>
    <mergeCell ref="A29:B29"/>
  </mergeCells>
  <hyperlinks>
    <hyperlink ref="B7" r:id="rId1"/>
    <hyperlink ref="B30" r:id="rId2"/>
    <hyperlink ref="B32" r:id="rId3"/>
    <hyperlink ref="B33" r:id="rId4"/>
  </hyperlinks>
  <printOptions horizontalCentered="1"/>
  <pageMargins left="0.4" right="0.4" top="0.6" bottom="0.6" header="0.3" footer="0.3"/>
  <pageSetup paperSize="9" orientation="landscape" fitToWidth="1" fitToHeight="0"/>
  <headerFooter>
    <oddHeader>&amp;L&amp;8CIS Controls mapping, version October 2026&amp;R&amp;8&amp;A</oddHeader>
    <oddFooter>&amp;L&amp;8Sovereign Secure Ltd  |  sovereignsecure.co.uk  |  +44 161 523 5276&amp;R&amp;8Page &amp;P of &amp;N</oddFooter>
  </headerFooter>
  <ignoredErrors>
    <ignoredError sqref="A1:Z300" numberStoredAsText="1" formula="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E17"/>
  <sheetViews>
    <sheetView workbookViewId="0" showGridLines="0"/>
  </sheetViews>
  <sheetFormatPr defaultRowHeight="15" outlineLevelRow="0" outlineLevelCol="0" x14ac:dyDescent="55"/>
  <cols>
    <col min="1" max="1" width="34" customWidth="1"/>
    <col min="2" max="5" width="14" customWidth="1"/>
  </cols>
  <sheetData>
    <row r="1" ht="32" customHeight="1" spans="1:5" x14ac:dyDescent="0.25">
      <c r="A1" s="1" t="s">
        <v>7</v>
      </c>
      <c r="B1" s="1"/>
      <c r="C1" s="1"/>
      <c r="D1" s="1"/>
      <c r="E1" s="1"/>
    </row>
    <row r="2" ht="18" customHeight="1" spans="1:5" x14ac:dyDescent="0.25">
      <c r="A2" s="9" t="s">
        <v>44</v>
      </c>
      <c r="B2" s="9"/>
      <c r="C2" s="9"/>
      <c r="D2" s="9"/>
      <c r="E2" s="9"/>
    </row>
    <row r="4" ht="20" customHeight="1" spans="1:5" x14ac:dyDescent="0.25">
      <c r="A4" s="3" t="s">
        <v>45</v>
      </c>
      <c r="B4" s="3"/>
      <c r="C4" s="3"/>
      <c r="D4" s="3"/>
      <c r="E4" s="3"/>
    </row>
    <row r="5" spans="1:4" x14ac:dyDescent="0.25">
      <c r="A5" s="10" t="s">
        <v>46</v>
      </c>
      <c r="B5" s="10" t="s">
        <v>47</v>
      </c>
      <c r="C5" s="10" t="s">
        <v>48</v>
      </c>
      <c r="D5" s="10" t="s">
        <v>49</v>
      </c>
    </row>
    <row r="6" ht="18" customHeight="1" spans="1:4" x14ac:dyDescent="0.25">
      <c r="A6" s="5" t="s">
        <v>50</v>
      </c>
      <c r="B6" s="11">
        <f>COUNTIF('CIS Controls mapping'!$H$5:$H$22,"Not implemented")</f>
        <v>0</v>
      </c>
      <c r="C6" s="11">
        <f>COUNTIFS('CIS Controls mapping'!$D$5:$D$22,"IG1",'CIS Controls mapping'!$H$5:$H$22,"Not implemented")</f>
        <v>0</v>
      </c>
      <c r="D6" s="11">
        <f>COUNTIFS('CIS Controls mapping'!$D$5:$D$22,"IG2",'CIS Controls mapping'!$H$5:$H$22,"Not implemented")</f>
        <v>0</v>
      </c>
    </row>
    <row r="7" ht="18" customHeight="1" spans="1:4" x14ac:dyDescent="0.25">
      <c r="A7" s="5" t="s">
        <v>51</v>
      </c>
      <c r="B7" s="11">
        <f>COUNTIF('CIS Controls mapping'!$H$5:$H$22,"Partly implemented")</f>
        <v>0</v>
      </c>
      <c r="C7" s="11">
        <f>COUNTIFS('CIS Controls mapping'!$D$5:$D$22,"IG1",'CIS Controls mapping'!$H$5:$H$22,"Partly implemented")</f>
        <v>0</v>
      </c>
      <c r="D7" s="11">
        <f>COUNTIFS('CIS Controls mapping'!$D$5:$D$22,"IG2",'CIS Controls mapping'!$H$5:$H$22,"Partly implemented")</f>
        <v>0</v>
      </c>
    </row>
    <row r="8" ht="18" customHeight="1" spans="1:4" x14ac:dyDescent="0.25">
      <c r="A8" s="5" t="s">
        <v>52</v>
      </c>
      <c r="B8" s="11">
        <f>COUNTIF('CIS Controls mapping'!$H$5:$H$22,"Implemented")</f>
        <v>0</v>
      </c>
      <c r="C8" s="11">
        <f>COUNTIFS('CIS Controls mapping'!$D$5:$D$22,"IG1",'CIS Controls mapping'!$H$5:$H$22,"Implemented")</f>
        <v>0</v>
      </c>
      <c r="D8" s="11">
        <f>COUNTIFS('CIS Controls mapping'!$D$5:$D$22,"IG2",'CIS Controls mapping'!$H$5:$H$22,"Implemented")</f>
        <v>0</v>
      </c>
    </row>
    <row r="9" ht="18" customHeight="1" spans="1:4" x14ac:dyDescent="0.25">
      <c r="A9" s="5" t="s">
        <v>53</v>
      </c>
      <c r="B9" s="11">
        <f>COUNTIF('CIS Controls mapping'!$H$5:$H$22,"Not applicable")</f>
        <v>0</v>
      </c>
      <c r="C9" s="11">
        <f>COUNTIFS('CIS Controls mapping'!$D$5:$D$22,"IG1",'CIS Controls mapping'!$H$5:$H$22,"Not applicable")</f>
        <v>0</v>
      </c>
      <c r="D9" s="11">
        <f>COUNTIFS('CIS Controls mapping'!$D$5:$D$22,"IG2",'CIS Controls mapping'!$H$5:$H$22,"Not applicable")</f>
        <v>0</v>
      </c>
    </row>
    <row r="10" ht="18" customHeight="1" spans="1:4" x14ac:dyDescent="0.25">
      <c r="A10" s="12" t="s">
        <v>54</v>
      </c>
      <c r="B10" s="13">
        <f>COUNTBLANK('CIS Controls mapping'!$H$5:$H$22)</f>
        <v>18</v>
      </c>
      <c r="C10" s="13">
        <f>COUNTIFS('CIS Controls mapping'!$D$5:$D$22,"IG1",'CIS Controls mapping'!$H$5:$H$22,"")</f>
        <v>15</v>
      </c>
      <c r="D10" s="13">
        <f>COUNTIFS('CIS Controls mapping'!$D$5:$D$22,"IG2",'CIS Controls mapping'!$H$5:$H$22,"")</f>
        <v>3</v>
      </c>
    </row>
    <row r="11" ht="18" customHeight="1" spans="1:4" x14ac:dyDescent="0.25">
      <c r="A11" s="12" t="s">
        <v>55</v>
      </c>
      <c r="B11" s="14">
        <f>COUNTA('CIS Controls mapping'!$A$5:$A$22)</f>
        <v>18</v>
      </c>
      <c r="C11" s="14">
        <f>COUNTIF('CIS Controls mapping'!$D$5:$D$22,"IG1")</f>
        <v>15</v>
      </c>
      <c r="D11" s="14">
        <f>COUNTIF('CIS Controls mapping'!$D$5:$D$22,"IG2")</f>
        <v>3</v>
      </c>
    </row>
    <row r="13" ht="20" customHeight="1" spans="1:5" x14ac:dyDescent="0.25">
      <c r="A13" s="3" t="s">
        <v>56</v>
      </c>
      <c r="B13" s="3"/>
      <c r="C13" s="3"/>
      <c r="D13" s="3"/>
      <c r="E13" s="3"/>
    </row>
    <row r="14" ht="18" customHeight="1" spans="1:2" x14ac:dyDescent="0.25">
      <c r="A14" s="5" t="s">
        <v>57</v>
      </c>
      <c r="B14" s="15">
        <f>IF((COUNTA('CIS Controls mapping'!$A$5:$A$22)-COUNTIF('CIS Controls mapping'!$H$5:$H$22,"Not applicable"))=0,0,COUNTIF('CIS Controls mapping'!$H$5:$H$22,"Implemented")/(COUNTA('CIS Controls mapping'!$A$5:$A$22)-COUNTIF('CIS Controls mapping'!$H$5:$H$22,"Not applicable")))</f>
        <v>0</v>
      </c>
    </row>
    <row r="15" ht="18" customHeight="1" spans="1:2" x14ac:dyDescent="0.25">
      <c r="A15" s="5" t="s">
        <v>58</v>
      </c>
      <c r="B15" s="15">
        <f>IF((COUNTA('CIS Controls mapping'!$A$5:$A$22)-COUNTIF('CIS Controls mapping'!$H$5:$H$22,"Not applicable"))=0,0,(COUNTIF('CIS Controls mapping'!$H$5:$H$22,"Implemented")+COUNTIF('CIS Controls mapping'!$H$5:$H$22,"Partly implemented"))/(COUNTA('CIS Controls mapping'!$A$5:$A$22)-COUNTIF('CIS Controls mapping'!$H$5:$H$22,"Not applicable")))</f>
        <v>0</v>
      </c>
    </row>
    <row r="17" ht="28" customHeight="1" spans="1:5" x14ac:dyDescent="0.25">
      <c r="A17" s="16" t="s">
        <v>59</v>
      </c>
      <c r="B17" s="16"/>
      <c r="C17" s="16"/>
      <c r="D17" s="16"/>
      <c r="E17" s="16"/>
    </row>
  </sheetData>
  <mergeCells count="5">
    <mergeCell ref="A1:E1"/>
    <mergeCell ref="A2:E2"/>
    <mergeCell ref="A4:E4"/>
    <mergeCell ref="A13:E13"/>
    <mergeCell ref="A17:E17"/>
  </mergeCells>
  <printOptions horizontalCentered="1"/>
  <pageMargins left="0.4" right="0.4" top="0.6" bottom="0.6" header="0.3" footer="0.3"/>
  <pageSetup paperSize="9" orientation="landscape" fitToWidth="1" fitToHeight="0"/>
  <headerFooter>
    <oddHeader>&amp;L&amp;8CIS Controls mapping,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L22"/>
  <sheetViews>
    <sheetView workbookViewId="0" showGridLines="0">
      <pane xSplit="2" ySplit="4" topLeftCell="C5" activePane="bottomRight" state="frozen"/>
      <selection pane="bottomRight" activeCell="G5" sqref="G5"/>
    </sheetView>
  </sheetViews>
  <sheetFormatPr defaultRowHeight="15" outlineLevelRow="0" outlineLevelCol="0" x14ac:dyDescent="55"/>
  <cols>
    <col min="1" max="1" width="6" customWidth="1"/>
    <col min="2" max="2" width="30" customWidth="1"/>
    <col min="3" max="3" width="46" customWidth="1"/>
    <col min="5" max="5" width="16" customWidth="1"/>
    <col min="6" max="6" width="26" customWidth="1"/>
    <col min="7" max="7" width="11" customWidth="1"/>
    <col min="8" max="8" width="18" customWidth="1"/>
    <col min="9" max="9" width="34" customWidth="1"/>
    <col min="10" max="10" width="16" customWidth="1"/>
    <col min="11" max="11" width="13" customWidth="1"/>
    <col min="12" max="12" width="34" customWidth="1"/>
  </cols>
  <sheetData>
    <row r="1" ht="32" customHeight="1" spans="1:12" x14ac:dyDescent="0.25">
      <c r="A1" s="1" t="s">
        <v>60</v>
      </c>
      <c r="B1" s="1"/>
      <c r="C1" s="1"/>
      <c r="D1" s="1"/>
      <c r="E1" s="1"/>
      <c r="F1" s="1"/>
      <c r="G1" s="1"/>
      <c r="H1" s="1"/>
      <c r="I1" s="1"/>
      <c r="J1" s="1"/>
      <c r="K1" s="1"/>
      <c r="L1" s="1"/>
    </row>
    <row r="2" ht="30" customHeight="1" spans="1:12" x14ac:dyDescent="0.25">
      <c r="A2" s="9" t="s">
        <v>61</v>
      </c>
      <c r="B2" s="9"/>
      <c r="C2" s="9"/>
      <c r="D2" s="9"/>
      <c r="E2" s="9"/>
      <c r="F2" s="9"/>
      <c r="G2" s="9"/>
      <c r="H2" s="9"/>
      <c r="I2" s="9"/>
      <c r="J2" s="9"/>
      <c r="K2" s="9"/>
      <c r="L2" s="9"/>
    </row>
    <row r="4" ht="45.5" customHeight="1" spans="1:12" x14ac:dyDescent="0.25">
      <c r="A4" s="10" t="s">
        <v>62</v>
      </c>
      <c r="B4" s="10" t="s">
        <v>63</v>
      </c>
      <c r="C4" s="10" t="s">
        <v>64</v>
      </c>
      <c r="D4" s="10" t="s">
        <v>65</v>
      </c>
      <c r="E4" s="10" t="s">
        <v>66</v>
      </c>
      <c r="F4" s="10" t="s">
        <v>67</v>
      </c>
      <c r="G4" s="17" t="s">
        <v>68</v>
      </c>
      <c r="H4" s="17" t="s">
        <v>46</v>
      </c>
      <c r="I4" s="17" t="s">
        <v>69</v>
      </c>
      <c r="J4" s="17" t="s">
        <v>70</v>
      </c>
      <c r="K4" s="17" t="s">
        <v>71</v>
      </c>
      <c r="L4" s="17" t="s">
        <v>72</v>
      </c>
    </row>
    <row r="5" ht="45.5" customHeight="1" spans="1:12" x14ac:dyDescent="0.25">
      <c r="A5" s="18" t="s">
        <v>73</v>
      </c>
      <c r="B5" s="19" t="s">
        <v>74</v>
      </c>
      <c r="C5" s="19" t="s">
        <v>75</v>
      </c>
      <c r="D5" s="20" t="s">
        <v>76</v>
      </c>
      <c r="E5" s="19" t="s">
        <v>77</v>
      </c>
      <c r="F5" s="19" t="s">
        <v>78</v>
      </c>
      <c r="G5" s="19"/>
      <c r="H5" s="19"/>
      <c r="I5" s="19"/>
      <c r="J5" s="19"/>
      <c r="K5" s="21"/>
      <c r="L5" s="19"/>
    </row>
    <row r="6" ht="32" customHeight="1" spans="1:12" x14ac:dyDescent="0.25">
      <c r="A6" s="22" t="s">
        <v>79</v>
      </c>
      <c r="B6" s="8" t="s">
        <v>80</v>
      </c>
      <c r="C6" s="8" t="s">
        <v>81</v>
      </c>
      <c r="D6" s="23" t="s">
        <v>76</v>
      </c>
      <c r="E6" s="8" t="s">
        <v>82</v>
      </c>
      <c r="F6" s="8" t="s">
        <v>83</v>
      </c>
      <c r="G6" s="8"/>
      <c r="H6" s="8"/>
      <c r="I6" s="8"/>
      <c r="J6" s="8"/>
      <c r="K6" s="24"/>
      <c r="L6" s="8"/>
    </row>
    <row r="7" ht="32" customHeight="1" spans="1:12" x14ac:dyDescent="0.25">
      <c r="A7" s="18" t="s">
        <v>84</v>
      </c>
      <c r="B7" s="19" t="s">
        <v>85</v>
      </c>
      <c r="C7" s="19" t="s">
        <v>86</v>
      </c>
      <c r="D7" s="20" t="s">
        <v>76</v>
      </c>
      <c r="E7" s="19" t="s">
        <v>87</v>
      </c>
      <c r="F7" s="19" t="s">
        <v>88</v>
      </c>
      <c r="G7" s="19"/>
      <c r="H7" s="19"/>
      <c r="I7" s="19"/>
      <c r="J7" s="19"/>
      <c r="K7" s="21"/>
      <c r="L7" s="19"/>
    </row>
    <row r="8" ht="45.5" customHeight="1" spans="1:12" x14ac:dyDescent="0.25">
      <c r="A8" s="22" t="s">
        <v>89</v>
      </c>
      <c r="B8" s="8" t="s">
        <v>90</v>
      </c>
      <c r="C8" s="8" t="s">
        <v>91</v>
      </c>
      <c r="D8" s="23" t="s">
        <v>76</v>
      </c>
      <c r="E8" s="8" t="s">
        <v>92</v>
      </c>
      <c r="F8" s="8" t="s">
        <v>93</v>
      </c>
      <c r="G8" s="8"/>
      <c r="H8" s="8"/>
      <c r="I8" s="8"/>
      <c r="J8" s="8"/>
      <c r="K8" s="24"/>
      <c r="L8" s="8"/>
    </row>
    <row r="9" ht="45.5" customHeight="1" spans="1:12" x14ac:dyDescent="0.25">
      <c r="A9" s="18" t="s">
        <v>94</v>
      </c>
      <c r="B9" s="19" t="s">
        <v>95</v>
      </c>
      <c r="C9" s="19" t="s">
        <v>96</v>
      </c>
      <c r="D9" s="20" t="s">
        <v>76</v>
      </c>
      <c r="E9" s="19" t="s">
        <v>97</v>
      </c>
      <c r="F9" s="19" t="s">
        <v>98</v>
      </c>
      <c r="G9" s="19"/>
      <c r="H9" s="19"/>
      <c r="I9" s="19"/>
      <c r="J9" s="19"/>
      <c r="K9" s="21"/>
      <c r="L9" s="19"/>
    </row>
    <row r="10" ht="45.5" customHeight="1" spans="1:12" x14ac:dyDescent="0.25">
      <c r="A10" s="22" t="s">
        <v>99</v>
      </c>
      <c r="B10" s="8" t="s">
        <v>100</v>
      </c>
      <c r="C10" s="8" t="s">
        <v>101</v>
      </c>
      <c r="D10" s="23" t="s">
        <v>76</v>
      </c>
      <c r="E10" s="8" t="s">
        <v>102</v>
      </c>
      <c r="F10" s="8" t="s">
        <v>103</v>
      </c>
      <c r="G10" s="8"/>
      <c r="H10" s="8"/>
      <c r="I10" s="8"/>
      <c r="J10" s="8"/>
      <c r="K10" s="24"/>
      <c r="L10" s="8"/>
    </row>
    <row r="11" ht="32" customHeight="1" spans="1:12" x14ac:dyDescent="0.25">
      <c r="A11" s="18" t="s">
        <v>104</v>
      </c>
      <c r="B11" s="19" t="s">
        <v>105</v>
      </c>
      <c r="C11" s="19" t="s">
        <v>106</v>
      </c>
      <c r="D11" s="20" t="s">
        <v>76</v>
      </c>
      <c r="E11" s="19" t="s">
        <v>107</v>
      </c>
      <c r="F11" s="19" t="s">
        <v>83</v>
      </c>
      <c r="G11" s="19"/>
      <c r="H11" s="19"/>
      <c r="I11" s="19"/>
      <c r="J11" s="19"/>
      <c r="K11" s="21"/>
      <c r="L11" s="19"/>
    </row>
    <row r="12" ht="32" customHeight="1" spans="1:12" x14ac:dyDescent="0.25">
      <c r="A12" s="22" t="s">
        <v>108</v>
      </c>
      <c r="B12" s="8" t="s">
        <v>109</v>
      </c>
      <c r="C12" s="8" t="s">
        <v>110</v>
      </c>
      <c r="D12" s="23" t="s">
        <v>76</v>
      </c>
      <c r="E12" s="8" t="s">
        <v>111</v>
      </c>
      <c r="F12" s="8" t="s">
        <v>88</v>
      </c>
      <c r="G12" s="8"/>
      <c r="H12" s="8"/>
      <c r="I12" s="8"/>
      <c r="J12" s="8"/>
      <c r="K12" s="24"/>
      <c r="L12" s="8"/>
    </row>
    <row r="13" ht="32" customHeight="1" spans="1:12" x14ac:dyDescent="0.25">
      <c r="A13" s="18" t="s">
        <v>112</v>
      </c>
      <c r="B13" s="19" t="s">
        <v>113</v>
      </c>
      <c r="C13" s="19" t="s">
        <v>114</v>
      </c>
      <c r="D13" s="20" t="s">
        <v>76</v>
      </c>
      <c r="E13" s="19" t="s">
        <v>115</v>
      </c>
      <c r="F13" s="19" t="s">
        <v>116</v>
      </c>
      <c r="G13" s="19"/>
      <c r="H13" s="19"/>
      <c r="I13" s="19"/>
      <c r="J13" s="19"/>
      <c r="K13" s="21"/>
      <c r="L13" s="19"/>
    </row>
    <row r="14" ht="32" customHeight="1" spans="1:12" x14ac:dyDescent="0.25">
      <c r="A14" s="22" t="s">
        <v>117</v>
      </c>
      <c r="B14" s="8" t="s">
        <v>118</v>
      </c>
      <c r="C14" s="8" t="s">
        <v>119</v>
      </c>
      <c r="D14" s="23" t="s">
        <v>76</v>
      </c>
      <c r="E14" s="8" t="s">
        <v>120</v>
      </c>
      <c r="F14" s="8" t="s">
        <v>116</v>
      </c>
      <c r="G14" s="8"/>
      <c r="H14" s="8"/>
      <c r="I14" s="8"/>
      <c r="J14" s="8"/>
      <c r="K14" s="24"/>
      <c r="L14" s="8"/>
    </row>
    <row r="15" ht="45.5" customHeight="1" spans="1:12" x14ac:dyDescent="0.25">
      <c r="A15" s="18" t="s">
        <v>121</v>
      </c>
      <c r="B15" s="19" t="s">
        <v>122</v>
      </c>
      <c r="C15" s="19" t="s">
        <v>123</v>
      </c>
      <c r="D15" s="20" t="s">
        <v>76</v>
      </c>
      <c r="E15" s="19" t="s">
        <v>124</v>
      </c>
      <c r="F15" s="19" t="s">
        <v>125</v>
      </c>
      <c r="G15" s="19"/>
      <c r="H15" s="19"/>
      <c r="I15" s="19"/>
      <c r="J15" s="19"/>
      <c r="K15" s="21"/>
      <c r="L15" s="19"/>
    </row>
    <row r="16" ht="32" customHeight="1" spans="1:12" x14ac:dyDescent="0.25">
      <c r="A16" s="22" t="s">
        <v>126</v>
      </c>
      <c r="B16" s="8" t="s">
        <v>127</v>
      </c>
      <c r="C16" s="8" t="s">
        <v>128</v>
      </c>
      <c r="D16" s="23" t="s">
        <v>76</v>
      </c>
      <c r="E16" s="8" t="s">
        <v>129</v>
      </c>
      <c r="F16" s="8" t="s">
        <v>130</v>
      </c>
      <c r="G16" s="8"/>
      <c r="H16" s="8"/>
      <c r="I16" s="8"/>
      <c r="J16" s="8"/>
      <c r="K16" s="24"/>
      <c r="L16" s="8"/>
    </row>
    <row r="17" ht="32" customHeight="1" spans="1:12" x14ac:dyDescent="0.25">
      <c r="A17" s="18" t="s">
        <v>131</v>
      </c>
      <c r="B17" s="19" t="s">
        <v>132</v>
      </c>
      <c r="C17" s="19" t="s">
        <v>133</v>
      </c>
      <c r="D17" s="20" t="s">
        <v>134</v>
      </c>
      <c r="E17" s="19" t="s">
        <v>135</v>
      </c>
      <c r="F17" s="19" t="s">
        <v>136</v>
      </c>
      <c r="G17" s="19"/>
      <c r="H17" s="19"/>
      <c r="I17" s="19"/>
      <c r="J17" s="19"/>
      <c r="K17" s="21"/>
      <c r="L17" s="19"/>
    </row>
    <row r="18" ht="32" customHeight="1" spans="1:12" x14ac:dyDescent="0.25">
      <c r="A18" s="22" t="s">
        <v>137</v>
      </c>
      <c r="B18" s="8" t="s">
        <v>138</v>
      </c>
      <c r="C18" s="8" t="s">
        <v>139</v>
      </c>
      <c r="D18" s="23" t="s">
        <v>76</v>
      </c>
      <c r="E18" s="8" t="s">
        <v>140</v>
      </c>
      <c r="F18" s="8" t="s">
        <v>88</v>
      </c>
      <c r="G18" s="8"/>
      <c r="H18" s="8"/>
      <c r="I18" s="8"/>
      <c r="J18" s="8"/>
      <c r="K18" s="24"/>
      <c r="L18" s="8"/>
    </row>
    <row r="19" ht="32" customHeight="1" spans="1:12" x14ac:dyDescent="0.25">
      <c r="A19" s="18" t="s">
        <v>141</v>
      </c>
      <c r="B19" s="19" t="s">
        <v>142</v>
      </c>
      <c r="C19" s="19" t="s">
        <v>143</v>
      </c>
      <c r="D19" s="20" t="s">
        <v>76</v>
      </c>
      <c r="E19" s="19" t="s">
        <v>144</v>
      </c>
      <c r="F19" s="19" t="s">
        <v>88</v>
      </c>
      <c r="G19" s="19"/>
      <c r="H19" s="19"/>
      <c r="I19" s="19"/>
      <c r="J19" s="19"/>
      <c r="K19" s="21"/>
      <c r="L19" s="19"/>
    </row>
    <row r="20" ht="32" customHeight="1" spans="1:12" x14ac:dyDescent="0.25">
      <c r="A20" s="22" t="s">
        <v>145</v>
      </c>
      <c r="B20" s="8" t="s">
        <v>146</v>
      </c>
      <c r="C20" s="8" t="s">
        <v>147</v>
      </c>
      <c r="D20" s="23" t="s">
        <v>134</v>
      </c>
      <c r="E20" s="8" t="s">
        <v>148</v>
      </c>
      <c r="F20" s="8" t="s">
        <v>136</v>
      </c>
      <c r="G20" s="8"/>
      <c r="H20" s="8"/>
      <c r="I20" s="8"/>
      <c r="J20" s="8"/>
      <c r="K20" s="24"/>
      <c r="L20" s="8"/>
    </row>
    <row r="21" ht="32" customHeight="1" spans="1:12" x14ac:dyDescent="0.25">
      <c r="A21" s="18" t="s">
        <v>149</v>
      </c>
      <c r="B21" s="19" t="s">
        <v>150</v>
      </c>
      <c r="C21" s="19" t="s">
        <v>151</v>
      </c>
      <c r="D21" s="20" t="s">
        <v>76</v>
      </c>
      <c r="E21" s="19" t="s">
        <v>152</v>
      </c>
      <c r="F21" s="19" t="s">
        <v>88</v>
      </c>
      <c r="G21" s="19"/>
      <c r="H21" s="19"/>
      <c r="I21" s="19"/>
      <c r="J21" s="19"/>
      <c r="K21" s="21"/>
      <c r="L21" s="19"/>
    </row>
    <row r="22" ht="32" customHeight="1" spans="1:12" x14ac:dyDescent="0.25">
      <c r="A22" s="22" t="s">
        <v>153</v>
      </c>
      <c r="B22" s="8" t="s">
        <v>154</v>
      </c>
      <c r="C22" s="8" t="s">
        <v>155</v>
      </c>
      <c r="D22" s="23" t="s">
        <v>134</v>
      </c>
      <c r="E22" s="8" t="s">
        <v>156</v>
      </c>
      <c r="F22" s="8" t="s">
        <v>136</v>
      </c>
      <c r="G22" s="8"/>
      <c r="H22" s="8"/>
      <c r="I22" s="8"/>
      <c r="J22" s="8"/>
      <c r="K22" s="24"/>
      <c r="L22" s="8"/>
    </row>
  </sheetData>
  <autoFilter ref="A4:L22"/>
  <mergeCells count="2">
    <mergeCell ref="A1:L1"/>
    <mergeCell ref="A2:L2"/>
  </mergeCells>
  <conditionalFormatting sqref="H5:H22">
    <cfRule type="cellIs" dxfId="0" priority="1" operator="equal">
      <formula>"Implemented"</formula>
    </cfRule>
    <cfRule type="cellIs" dxfId="1" priority="2" operator="equal">
      <formula>"Partly implemented"</formula>
    </cfRule>
    <cfRule type="cellIs" dxfId="2" priority="3" operator="equal">
      <formula>"Not implemented"</formula>
    </cfRule>
    <cfRule type="cellIs" dxfId="3" priority="4" operator="equal">
      <formula>"Not applicable"</formula>
    </cfRule>
  </conditionalFormatting>
  <dataValidations count="3">
    <dataValidation type="list" allowBlank="1" showInputMessage="1" promptTitle="Target IG" prompt="The implementation group you are aiming for on this Control." showErrorMessage="1" errorStyle="stop" errorTitle="Choose from the list" error="Pick one of: IG1, IG2, IG3." sqref="G5:G22">
      <formula1>"IG1,IG2,IG3"</formula1>
    </dataValidation>
    <dataValidation type="list" allowBlank="1" showInputMessage="1" promptTitle="Status" prompt="Implemented, Partly implemented, Not implemented or Not applicable." showErrorMessage="1" errorStyle="stop" errorTitle="Choose from the list" error="Pick one of: Not implemented, Partly implemented, Implemented, Not applicable." sqref="H5:H22">
      <formula1>"Not implemented,Partly implemented,Implemented,Not applicable"</formula1>
    </dataValidation>
    <dataValidation type="date" operator="greaterThan" allowBlank="1" showErrorMessage="1" errorStyle="stop" errorTitle="Enter a date" error="Enter a date, for example 30/11/2026." sqref="K5:K22">
      <formula1>36526</formula1>
    </dataValidation>
  </dataValidations>
  <printOptions horizontalCentered="1"/>
  <pageMargins left="0.4" right="0.4" top="0.6" bottom="0.6" header="0.3" footer="0.3"/>
  <pageSetup paperSize="9" orientation="landscape" fitToWidth="1" fitToHeight="0"/>
  <headerFooter>
    <oddHeader>&amp;L&amp;8CIS Controls mapping,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C11"/>
  <sheetViews>
    <sheetView workbookViewId="0" showGridLines="0">
      <pane ySplit="4" topLeftCell="A5" activePane="bottomLeft" state="frozen"/>
      <selection pane="bottomLeft"/>
    </sheetView>
  </sheetViews>
  <sheetFormatPr defaultRowHeight="15" outlineLevelRow="0" outlineLevelCol="0" x14ac:dyDescent="55"/>
  <cols>
    <col min="1" max="1" width="28" customWidth="1"/>
    <col min="2" max="2" width="18" customWidth="1"/>
    <col min="3" max="3" width="80" customWidth="1"/>
  </cols>
  <sheetData>
    <row r="1" ht="32" customHeight="1" spans="1:3" x14ac:dyDescent="0.25">
      <c r="A1" s="1" t="s">
        <v>157</v>
      </c>
      <c r="B1" s="1"/>
      <c r="C1" s="1"/>
    </row>
    <row r="2" ht="18" customHeight="1" spans="1:3" x14ac:dyDescent="0.25">
      <c r="A2" s="9" t="s">
        <v>158</v>
      </c>
      <c r="B2" s="9"/>
      <c r="C2" s="9"/>
    </row>
    <row r="4" ht="30" customHeight="1" spans="1:3" x14ac:dyDescent="0.25">
      <c r="A4" s="10" t="s">
        <v>159</v>
      </c>
      <c r="B4" s="10" t="s">
        <v>160</v>
      </c>
      <c r="C4" s="10" t="s">
        <v>161</v>
      </c>
    </row>
    <row r="5" ht="30" customHeight="1" spans="1:3" x14ac:dyDescent="0.25">
      <c r="A5" s="25" t="s">
        <v>130</v>
      </c>
      <c r="B5" s="20" t="s">
        <v>162</v>
      </c>
      <c r="C5" s="19" t="s">
        <v>163</v>
      </c>
    </row>
    <row r="6" ht="30" customHeight="1" spans="1:3" x14ac:dyDescent="0.25">
      <c r="A6" s="12" t="s">
        <v>164</v>
      </c>
      <c r="B6" s="23" t="s">
        <v>165</v>
      </c>
      <c r="C6" s="8" t="s">
        <v>166</v>
      </c>
    </row>
    <row r="7" ht="32" customHeight="1" spans="1:3" x14ac:dyDescent="0.25">
      <c r="A7" s="25" t="s">
        <v>83</v>
      </c>
      <c r="B7" s="20" t="s">
        <v>167</v>
      </c>
      <c r="C7" s="19" t="s">
        <v>168</v>
      </c>
    </row>
    <row r="8" ht="32" customHeight="1" spans="1:3" x14ac:dyDescent="0.25">
      <c r="A8" s="12" t="s">
        <v>103</v>
      </c>
      <c r="B8" s="23" t="s">
        <v>169</v>
      </c>
      <c r="C8" s="8" t="s">
        <v>170</v>
      </c>
    </row>
    <row r="9" ht="30" customHeight="1" spans="1:3" x14ac:dyDescent="0.25">
      <c r="A9" s="25" t="s">
        <v>116</v>
      </c>
      <c r="B9" s="20" t="s">
        <v>171</v>
      </c>
      <c r="C9" s="19" t="s">
        <v>172</v>
      </c>
    </row>
    <row r="11" ht="46" customHeight="1" spans="1:3" x14ac:dyDescent="0.25">
      <c r="A11" s="26" t="s">
        <v>173</v>
      </c>
      <c r="B11" s="26"/>
      <c r="C11" s="26"/>
    </row>
  </sheetData>
  <autoFilter ref="A4:C9"/>
  <mergeCells count="3">
    <mergeCell ref="A1:C1"/>
    <mergeCell ref="A2:C2"/>
    <mergeCell ref="A11:C11"/>
  </mergeCells>
  <printOptions horizontalCentered="1"/>
  <pageMargins left="0.4" right="0.4" top="0.6" bottom="0.6" header="0.3" footer="0.3"/>
  <pageSetup paperSize="9" orientation="landscape" fitToWidth="1" fitToHeight="0"/>
  <headerFooter>
    <oddHeader>&amp;L&amp;8CIS Controls mapping,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C10"/>
  <sheetViews>
    <sheetView workbookViewId="0" showGridLines="0">
      <pane ySplit="4" topLeftCell="A5" activePane="bottomLeft" state="frozen"/>
      <selection pane="bottomLeft"/>
    </sheetView>
  </sheetViews>
  <sheetFormatPr defaultRowHeight="15" outlineLevelRow="0" outlineLevelCol="0" x14ac:dyDescent="55"/>
  <cols>
    <col min="1" max="1" width="12" customWidth="1"/>
    <col min="2" max="2" width="24" customWidth="1"/>
    <col min="3" max="3" width="80" customWidth="1"/>
  </cols>
  <sheetData>
    <row r="1" ht="32" customHeight="1" spans="1:3" x14ac:dyDescent="0.25">
      <c r="A1" s="1" t="s">
        <v>174</v>
      </c>
      <c r="B1" s="1"/>
      <c r="C1" s="1"/>
    </row>
    <row r="2" ht="18" customHeight="1" spans="1:3" x14ac:dyDescent="0.25">
      <c r="A2" s="9" t="s">
        <v>175</v>
      </c>
      <c r="B2" s="9"/>
      <c r="C2" s="9"/>
    </row>
    <row r="4" ht="30" customHeight="1" spans="1:3" x14ac:dyDescent="0.25">
      <c r="A4" s="10" t="s">
        <v>176</v>
      </c>
      <c r="B4" s="10" t="s">
        <v>177</v>
      </c>
      <c r="C4" s="10" t="s">
        <v>178</v>
      </c>
    </row>
    <row r="5" ht="30" customHeight="1" spans="1:3" x14ac:dyDescent="0.25">
      <c r="A5" s="27" t="s">
        <v>84</v>
      </c>
      <c r="B5" s="19" t="s">
        <v>179</v>
      </c>
      <c r="C5" s="19" t="s">
        <v>180</v>
      </c>
    </row>
    <row r="6" ht="30" customHeight="1" spans="1:3" x14ac:dyDescent="0.25">
      <c r="A6" s="28" t="s">
        <v>108</v>
      </c>
      <c r="B6" s="8" t="s">
        <v>181</v>
      </c>
      <c r="C6" s="8" t="s">
        <v>182</v>
      </c>
    </row>
    <row r="7" ht="32" customHeight="1" spans="1:3" x14ac:dyDescent="0.25">
      <c r="A7" s="27" t="s">
        <v>121</v>
      </c>
      <c r="B7" s="19" t="s">
        <v>183</v>
      </c>
      <c r="C7" s="19" t="s">
        <v>184</v>
      </c>
    </row>
    <row r="8" ht="30" customHeight="1" spans="1:3" x14ac:dyDescent="0.25">
      <c r="A8" s="28" t="s">
        <v>137</v>
      </c>
      <c r="B8" s="8" t="s">
        <v>185</v>
      </c>
      <c r="C8" s="8" t="s">
        <v>186</v>
      </c>
    </row>
    <row r="9" ht="30" customHeight="1" spans="1:3" x14ac:dyDescent="0.25">
      <c r="A9" s="27" t="s">
        <v>141</v>
      </c>
      <c r="B9" s="19" t="s">
        <v>187</v>
      </c>
      <c r="C9" s="19" t="s">
        <v>188</v>
      </c>
    </row>
    <row r="10" ht="30" customHeight="1" spans="1:3" x14ac:dyDescent="0.25">
      <c r="A10" s="28" t="s">
        <v>149</v>
      </c>
      <c r="B10" s="8" t="s">
        <v>189</v>
      </c>
      <c r="C10" s="8" t="s">
        <v>190</v>
      </c>
    </row>
  </sheetData>
  <autoFilter ref="A4:C10"/>
  <mergeCells count="2">
    <mergeCell ref="A1:C1"/>
    <mergeCell ref="A2:C2"/>
  </mergeCells>
  <printOptions horizontalCentered="1"/>
  <pageMargins left="0.4" right="0.4" top="0.6" bottom="0.6" header="0.3" footer="0.3"/>
  <pageSetup paperSize="9" orientation="landscape" fitToWidth="1" fitToHeight="0"/>
  <headerFooter>
    <oddHeader>&amp;L&amp;8CIS Controls mapping,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E7"/>
  <sheetViews>
    <sheetView workbookViewId="0" showGridLines="0">
      <pane ySplit="4" topLeftCell="A5" activePane="bottomLeft" state="frozen"/>
      <selection pane="bottomLeft"/>
    </sheetView>
  </sheetViews>
  <sheetFormatPr defaultRowHeight="15" outlineLevelRow="0" outlineLevelCol="0" x14ac:dyDescent="55"/>
  <cols>
    <col min="1" max="1" width="8" customWidth="1"/>
    <col min="2" max="2" width="11" customWidth="1"/>
    <col min="3" max="3" width="8" customWidth="1"/>
    <col min="4" max="4" width="50" customWidth="1"/>
    <col min="5" max="5" width="56" customWidth="1"/>
  </cols>
  <sheetData>
    <row r="1" ht="32" customHeight="1" spans="1:5" x14ac:dyDescent="0.25">
      <c r="A1" s="1" t="s">
        <v>191</v>
      </c>
      <c r="B1" s="1"/>
      <c r="C1" s="1"/>
      <c r="D1" s="1"/>
      <c r="E1" s="1"/>
    </row>
    <row r="2" ht="18" customHeight="1" spans="1:5" x14ac:dyDescent="0.25">
      <c r="A2" s="9" t="s">
        <v>192</v>
      </c>
      <c r="B2" s="9"/>
      <c r="C2" s="9"/>
      <c r="D2" s="9"/>
      <c r="E2" s="9"/>
    </row>
    <row r="4" ht="32" customHeight="1" spans="1:5" x14ac:dyDescent="0.25">
      <c r="A4" s="10" t="s">
        <v>193</v>
      </c>
      <c r="B4" s="10" t="s">
        <v>194</v>
      </c>
      <c r="C4" s="10" t="s">
        <v>195</v>
      </c>
      <c r="D4" s="10" t="s">
        <v>196</v>
      </c>
      <c r="E4" s="10" t="s">
        <v>197</v>
      </c>
    </row>
    <row r="5" ht="45.5" customHeight="1" spans="1:5" x14ac:dyDescent="0.25">
      <c r="A5" s="27" t="s">
        <v>76</v>
      </c>
      <c r="B5" s="20">
        <v>56</v>
      </c>
      <c r="C5" s="20">
        <v>56</v>
      </c>
      <c r="D5" s="19" t="s">
        <v>198</v>
      </c>
      <c r="E5" s="19" t="s">
        <v>199</v>
      </c>
    </row>
    <row r="6" ht="45.5" customHeight="1" spans="1:5" x14ac:dyDescent="0.25">
      <c r="A6" s="28" t="s">
        <v>134</v>
      </c>
      <c r="B6" s="23">
        <v>74</v>
      </c>
      <c r="C6" s="23">
        <v>130</v>
      </c>
      <c r="D6" s="8" t="s">
        <v>200</v>
      </c>
      <c r="E6" s="8" t="s">
        <v>201</v>
      </c>
    </row>
    <row r="7" ht="32" customHeight="1" spans="1:5" x14ac:dyDescent="0.25">
      <c r="A7" s="27" t="s">
        <v>202</v>
      </c>
      <c r="B7" s="20">
        <v>23</v>
      </c>
      <c r="C7" s="20">
        <v>153</v>
      </c>
      <c r="D7" s="19" t="s">
        <v>203</v>
      </c>
      <c r="E7" s="19" t="s">
        <v>204</v>
      </c>
    </row>
  </sheetData>
  <autoFilter ref="A4:E7"/>
  <mergeCells count="2">
    <mergeCell ref="A1:E1"/>
    <mergeCell ref="A2:E2"/>
  </mergeCells>
  <printOptions horizontalCentered="1"/>
  <pageMargins left="0.4" right="0.4" top="0.6" bottom="0.6" header="0.3" footer="0.3"/>
  <pageSetup paperSize="9" orientation="landscape" fitToWidth="1" fitToHeight="0"/>
  <headerFooter>
    <oddHeader>&amp;L&amp;8CIS Controls mapping, version October 2026&amp;R&amp;8&amp;A</oddHeader>
    <oddFooter>&amp;L&amp;8Sovereign Secure Ltd  |  sovereignsecure.co.uk  |  +44 161 523 5276&amp;R&amp;8Page &amp;P of &amp;N</oddFooter>
  </headerFooter>
  <ignoredErrors>
    <ignoredError sqref="A1:Z300" numberStoredAsText="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About this template</vt:lpstr>
      <vt:lpstr>Summary</vt:lpstr>
      <vt:lpstr>CIS Controls mapping</vt:lpstr>
      <vt:lpstr>Cyber Essentials to CIS</vt:lpstr>
      <vt:lpstr>Beyond Cyber Essentials</vt:lpstr>
      <vt:lpstr>Implementation groups</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CIS Controls v8.1 mapping to Cyber Essentials and ISO 27001</dc:title>
  <dc:subject>CIS Critical Security Controls v8.1 mapped to Cyber Essentials and ISO/IEC 27001:2022 Annex A</dc:subject>
  <dc:description>Version October 2026. Free to use and adapt within your organisation.</dc:description>
  <cp:keywords>CIS Controls, CIS Controls v8.1, implementation groups, Cyber Essentials, ISO 27001, Annex A, mapping</cp:keywords>
  <cp:category/>
  <cp:lastModifiedBy>Sovereign Secure Ltd</cp:lastModifiedBy>
  <dcterms:created xsi:type="dcterms:W3CDTF">2026-10-13T00:00:00Z</dcterms:created>
  <dcterms:modified xsi:type="dcterms:W3CDTF">2026-10-13T00:00:00Z</dcterms:modified>
</cp:coreProperties>
</file>